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contratado" sheetId="1" r:id="rId1"/>
  </sheets>
  <definedNames>
    <definedName name="_xlnm._FilterDatabase" localSheetId="0" hidden="1">'Personal contratado'!$A$11:$X$17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Q15" i="1"/>
  <c r="P15" i="1"/>
  <c r="N15" i="1"/>
  <c r="U15" i="1" s="1"/>
  <c r="M15" i="1"/>
  <c r="T15" i="1" s="1"/>
  <c r="V15" i="1" s="1"/>
  <c r="T14" i="1"/>
  <c r="V14" i="1" s="1"/>
  <c r="Q14" i="1"/>
  <c r="P14" i="1"/>
  <c r="O14" i="1"/>
  <c r="N14" i="1"/>
  <c r="U14" i="1" s="1"/>
  <c r="M14" i="1"/>
  <c r="T13" i="1"/>
  <c r="V13" i="1" s="1"/>
  <c r="Q13" i="1"/>
  <c r="P13" i="1"/>
  <c r="O13" i="1"/>
  <c r="O16" i="1" s="1"/>
  <c r="N13" i="1"/>
  <c r="M13" i="1"/>
  <c r="S13" i="1" s="1"/>
  <c r="U12" i="1"/>
  <c r="Q12" i="1"/>
  <c r="Q16" i="1" s="1"/>
  <c r="P12" i="1"/>
  <c r="P16" i="1" s="1"/>
  <c r="O12" i="1"/>
  <c r="N12" i="1"/>
  <c r="M12" i="1"/>
  <c r="M16" i="1" s="1"/>
  <c r="S14" i="1" l="1"/>
  <c r="S15" i="1"/>
  <c r="N16" i="1"/>
  <c r="U13" i="1"/>
  <c r="U16" i="1" s="1"/>
  <c r="S12" i="1"/>
  <c r="T12" i="1"/>
  <c r="T16" i="1" l="1"/>
  <c r="V12" i="1"/>
  <c r="V16" i="1" s="1"/>
  <c r="S16" i="1"/>
</calcChain>
</file>

<file path=xl/sharedStrings.xml><?xml version="1.0" encoding="utf-8"?>
<sst xmlns="http://schemas.openxmlformats.org/spreadsheetml/2006/main" count="63" uniqueCount="54">
  <si>
    <t xml:space="preserve">Nómina de Sueldo: Empleados Contratados </t>
  </si>
  <si>
    <t>Correspondiente al mes de septiembre del año 2021</t>
  </si>
  <si>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</si>
  <si>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</si>
  <si>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</si>
  <si>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</si>
  <si>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</si>
  <si>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</si>
  <si>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</si>
  <si>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</si>
  <si>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</si>
  <si>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</si>
  <si>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</si>
  <si>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</si>
  <si>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</si>
  <si>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</si>
  <si>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</si>
  <si>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</si>
  <si>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</si>
  <si>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</si>
  <si>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</si>
  <si>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</si>
  <si>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</si>
  <si>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</si>
  <si>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Desde</t>
  </si>
  <si>
    <t>Hasta</t>
  </si>
  <si>
    <t>Empleado (2.87%)</t>
  </si>
  <si>
    <t>Patronal (7.10%)</t>
  </si>
  <si>
    <t>Empleado (3.04%)</t>
  </si>
  <si>
    <t>Patronal (7.09%)</t>
  </si>
  <si>
    <t>088-PC</t>
  </si>
  <si>
    <t>EURIPIDES BOLIVAR LEDESMA VILLA</t>
  </si>
  <si>
    <t>DIRECCION ESCUELA NACIONAL DE GESTION DE RIESGOS</t>
  </si>
  <si>
    <t>INSTRUCTOR EN REDUCCION DE RIESGO</t>
  </si>
  <si>
    <t>CONTRATADO</t>
  </si>
  <si>
    <t xml:space="preserve">MASCULINO </t>
  </si>
  <si>
    <t>089-PC</t>
  </si>
  <si>
    <t>YOHANNA LEYBA ZORRILA</t>
  </si>
  <si>
    <t xml:space="preserve">FEMENINO </t>
  </si>
  <si>
    <t>090-PC</t>
  </si>
  <si>
    <t>JOSE ANTONIO GUERRA GUERRA</t>
  </si>
  <si>
    <t>095-PC</t>
  </si>
  <si>
    <t>GREGORIO ANTONIO ROSARIO MICHEL</t>
  </si>
  <si>
    <t>DEPARTAMENTO DE PLANIFICACION Y DESARROLLO</t>
  </si>
  <si>
    <t>ENCARGADO DEL DEPARTAMENTO DE PLANIFICACION Y DESARROLLO</t>
  </si>
  <si>
    <t>TOTAL GENERAL</t>
  </si>
  <si>
    <t>RD$0.0</t>
  </si>
  <si>
    <t>Total de Servidores Públicos Contratados: 4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</si>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</sst>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6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14" fontId="7" fillId="0" borderId="22" xfId="0" applyNumberFormat="1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8" xfId="0" applyNumberFormat="1" applyFont="1" applyFill="1" applyBorder="1" applyAlignment="1">
      <alignment wrapText="1"/>
    </xf>
    <xf numFmtId="164" fontId="8" fillId="0" borderId="13" xfId="1" applyFont="1" applyFill="1" applyBorder="1" applyAlignment="1">
      <alignment wrapText="1"/>
    </xf>
    <xf numFmtId="4" fontId="7" fillId="0" borderId="25" xfId="0" applyNumberFormat="1" applyFont="1" applyFill="1" applyBorder="1" applyAlignment="1">
      <alignment horizontal="center" wrapText="1"/>
    </xf>
    <xf numFmtId="4" fontId="7" fillId="0" borderId="24" xfId="0" applyNumberFormat="1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 wrapText="1"/>
    </xf>
    <xf numFmtId="164" fontId="7" fillId="0" borderId="13" xfId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3" xfId="0" applyFont="1" applyFill="1" applyBorder="1" applyAlignment="1"/>
    <xf numFmtId="0" fontId="8" fillId="0" borderId="13" xfId="0" applyFont="1" applyFill="1" applyBorder="1" applyAlignment="1"/>
    <xf numFmtId="0" fontId="7" fillId="0" borderId="24" xfId="0" applyFont="1" applyFill="1" applyBorder="1" applyAlignment="1"/>
    <xf numFmtId="14" fontId="7" fillId="0" borderId="26" xfId="0" applyNumberFormat="1" applyFont="1" applyFill="1" applyBorder="1" applyAlignment="1">
      <alignment horizontal="left" wrapText="1"/>
    </xf>
    <xf numFmtId="164" fontId="8" fillId="0" borderId="27" xfId="1" applyFont="1" applyFill="1" applyBorder="1" applyAlignment="1">
      <alignment wrapText="1"/>
    </xf>
    <xf numFmtId="164" fontId="9" fillId="4" borderId="31" xfId="1" applyFont="1" applyFill="1" applyBorder="1" applyAlignment="1">
      <alignment horizontal="center" vertical="center"/>
    </xf>
    <xf numFmtId="164" fontId="9" fillId="2" borderId="31" xfId="1" applyFont="1" applyFill="1" applyBorder="1" applyAlignment="1">
      <alignment horizontal="center" vertical="center" wrapText="1"/>
    </xf>
    <xf numFmtId="0" fontId="10" fillId="0" borderId="0" xfId="0" applyFont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5" borderId="0" xfId="0" applyFill="1"/>
    <xf numFmtId="0" fontId="0" fillId="2" borderId="0" xfId="0" applyFill="1"/>
    <xf numFmtId="0" fontId="6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right" vertical="center" wrapText="1"/>
    </xf>
    <xf numFmtId="0" fontId="9" fillId="4" borderId="29" xfId="0" applyFont="1" applyFill="1" applyBorder="1" applyAlignment="1">
      <alignment horizontal="right" vertical="center" wrapText="1"/>
    </xf>
    <xf numFmtId="0" fontId="9" fillId="4" borderId="3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9286876</xdr:colOff>
      <xdr:row>2</xdr:row>
      <xdr:rowOff>483981</xdr:rowOff>
    </xdr:from>
    <xdr:to>
      <xdr:col>5</xdr:col>
      <xdr:colOff>1476376</xdr:colOff>
      <xdr:row>6</xdr:row>
      <xdr:rowOff>428626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7451" y="1531731"/>
          <a:ext cx="2276475" cy="20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428624</xdr:rowOff>
    </xdr:from>
    <xdr:to>
      <xdr:col>9</xdr:col>
      <xdr:colOff>1389078</xdr:colOff>
      <xdr:row>5</xdr:row>
      <xdr:rowOff>23812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46700" y="428624"/>
          <a:ext cx="4551378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B1" zoomScale="40" zoomScaleNormal="40" workbookViewId="0">
      <selection activeCell="B6" sqref="B6:W6"/>
    </sheetView>
  </sheetViews>
  <sheetFormatPr baseColWidth="10" defaultColWidth="9.140625" defaultRowHeight="12.75" x14ac:dyDescent="0.2"/>
  <cols>
    <col min="1" max="1" width="6.42578125" hidden="1" customWidth="1"/>
    <col min="2" max="2" width="20.140625" style="44" customWidth="1"/>
    <col min="3" max="3" width="88.140625" customWidth="1"/>
    <col min="4" max="4" width="132.140625" customWidth="1"/>
    <col min="5" max="5" width="151.28515625" customWidth="1"/>
    <col min="6" max="7" width="33.28515625" customWidth="1"/>
    <col min="8" max="8" width="26.42578125" style="1" customWidth="1"/>
    <col min="9" max="9" width="23.85546875" style="1" customWidth="1"/>
    <col min="10" max="10" width="34.85546875" customWidth="1"/>
    <col min="11" max="11" width="34.85546875" bestFit="1" customWidth="1"/>
    <col min="12" max="12" width="23.42578125" customWidth="1"/>
    <col min="13" max="13" width="32" style="44" customWidth="1"/>
    <col min="14" max="14" width="31.28515625" style="44" customWidth="1"/>
    <col min="15" max="15" width="27.28515625" style="44" customWidth="1"/>
    <col min="16" max="16" width="30.140625" style="44" customWidth="1"/>
    <col min="17" max="17" width="35.5703125" style="44" customWidth="1"/>
    <col min="18" max="18" width="23.42578125" style="44" customWidth="1"/>
    <col min="19" max="19" width="32.5703125" style="44" customWidth="1"/>
    <col min="20" max="20" width="31.85546875" style="44" customWidth="1"/>
    <col min="21" max="21" width="30.42578125" style="44" customWidth="1"/>
    <col min="22" max="22" width="35" style="44" customWidth="1"/>
    <col min="23" max="23" width="17.85546875" style="44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2:23" ht="41.25" customHeight="1" x14ac:dyDescent="0.2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41.25" customHeight="1" x14ac:dyDescent="0.2">
      <c r="B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1.25" customHeight="1" x14ac:dyDescent="0.2">
      <c r="B3" s="1"/>
      <c r="J3" s="65"/>
      <c r="K3" s="65"/>
      <c r="L3" s="65"/>
      <c r="M3" s="65"/>
      <c r="N3" s="65"/>
      <c r="O3" s="65"/>
      <c r="P3" s="65"/>
      <c r="Q3" s="1"/>
      <c r="R3" s="1"/>
      <c r="S3" s="1"/>
      <c r="T3" s="1"/>
      <c r="U3" s="1"/>
      <c r="V3" s="1"/>
      <c r="W3" s="1"/>
    </row>
    <row r="4" spans="2:23" ht="41.25" customHeight="1" x14ac:dyDescent="0.2">
      <c r="B4" s="1"/>
      <c r="J4" s="66"/>
      <c r="K4" s="66"/>
      <c r="L4" s="66"/>
      <c r="M4" s="66"/>
      <c r="N4" s="66"/>
      <c r="O4" s="66"/>
      <c r="P4" s="66"/>
      <c r="Q4" s="1"/>
      <c r="R4" s="1"/>
      <c r="S4" s="1"/>
      <c r="T4" s="1"/>
      <c r="U4" s="1"/>
      <c r="V4" s="1"/>
      <c r="W4" s="1"/>
    </row>
    <row r="5" spans="2:23" ht="41.25" customHeight="1" x14ac:dyDescent="0.2">
      <c r="B5" s="1"/>
      <c r="J5" s="67"/>
      <c r="K5" s="67"/>
      <c r="L5" s="67"/>
      <c r="M5" s="67"/>
      <c r="N5" s="67"/>
      <c r="O5" s="67"/>
      <c r="P5" s="67"/>
      <c r="Q5" s="1"/>
      <c r="R5" s="1"/>
      <c r="S5" s="1"/>
      <c r="T5" s="1"/>
      <c r="U5" s="1"/>
      <c r="V5" s="1"/>
      <c r="W5" s="1"/>
    </row>
    <row r="6" spans="2:23" ht="41.25" customHeight="1" x14ac:dyDescent="0.2">
      <c r="B6" s="68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2:23" ht="41.25" customHeight="1" x14ac:dyDescent="0.2">
      <c r="B7" s="68" t="s">
        <v>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2:23" ht="13.5" thickBot="1" x14ac:dyDescent="0.25">
      <c r="B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35.25" customHeight="1" x14ac:dyDescent="0.2">
      <c r="B9" s="54" t="s">
        <v>2</v>
      </c>
      <c r="C9" s="69" t="s">
        <v>3</v>
      </c>
      <c r="D9" s="2"/>
      <c r="E9" s="2"/>
      <c r="F9" s="2"/>
      <c r="G9" s="3"/>
      <c r="H9" s="71" t="s">
        <v>4</v>
      </c>
      <c r="I9" s="72"/>
      <c r="J9" s="75" t="s">
        <v>5</v>
      </c>
      <c r="K9" s="77" t="s">
        <v>6</v>
      </c>
      <c r="L9" s="54" t="s">
        <v>7</v>
      </c>
      <c r="M9" s="56" t="s">
        <v>8</v>
      </c>
      <c r="N9" s="56"/>
      <c r="O9" s="56"/>
      <c r="P9" s="56"/>
      <c r="Q9" s="56"/>
      <c r="R9" s="56"/>
      <c r="S9" s="57"/>
      <c r="T9" s="58" t="s">
        <v>9</v>
      </c>
      <c r="U9" s="59"/>
      <c r="V9" s="54" t="s">
        <v>10</v>
      </c>
      <c r="W9" s="54" t="s">
        <v>11</v>
      </c>
    </row>
    <row r="10" spans="2:23" ht="41.25" customHeight="1" thickBot="1" x14ac:dyDescent="0.25">
      <c r="B10" s="55"/>
      <c r="C10" s="70"/>
      <c r="D10" s="4" t="s">
        <v>12</v>
      </c>
      <c r="E10" s="4" t="s">
        <v>13</v>
      </c>
      <c r="F10" s="4" t="s">
        <v>14</v>
      </c>
      <c r="G10" s="5" t="s">
        <v>15</v>
      </c>
      <c r="H10" s="73"/>
      <c r="I10" s="74"/>
      <c r="J10" s="76"/>
      <c r="K10" s="78"/>
      <c r="L10" s="55"/>
      <c r="M10" s="60" t="s">
        <v>16</v>
      </c>
      <c r="N10" s="60"/>
      <c r="O10" s="61" t="s">
        <v>17</v>
      </c>
      <c r="P10" s="62" t="s">
        <v>18</v>
      </c>
      <c r="Q10" s="60"/>
      <c r="R10" s="63" t="s">
        <v>19</v>
      </c>
      <c r="S10" s="64" t="s">
        <v>20</v>
      </c>
      <c r="T10" s="45" t="s">
        <v>21</v>
      </c>
      <c r="U10" s="47" t="s">
        <v>22</v>
      </c>
      <c r="V10" s="55"/>
      <c r="W10" s="55"/>
    </row>
    <row r="11" spans="2:23" ht="55.5" customHeight="1" thickBot="1" x14ac:dyDescent="0.25">
      <c r="B11" s="55"/>
      <c r="C11" s="70"/>
      <c r="D11" s="4"/>
      <c r="E11" s="4"/>
      <c r="F11" s="4"/>
      <c r="G11" s="6" t="s">
        <v>23</v>
      </c>
      <c r="H11" s="7" t="s">
        <v>24</v>
      </c>
      <c r="I11" s="7" t="s">
        <v>25</v>
      </c>
      <c r="J11" s="76"/>
      <c r="K11" s="78"/>
      <c r="L11" s="55"/>
      <c r="M11" s="8" t="s">
        <v>26</v>
      </c>
      <c r="N11" s="9" t="s">
        <v>27</v>
      </c>
      <c r="O11" s="61"/>
      <c r="P11" s="8" t="s">
        <v>28</v>
      </c>
      <c r="Q11" s="9" t="s">
        <v>29</v>
      </c>
      <c r="R11" s="61"/>
      <c r="S11" s="64"/>
      <c r="T11" s="46"/>
      <c r="U11" s="48"/>
      <c r="V11" s="55"/>
      <c r="W11" s="55"/>
    </row>
    <row r="12" spans="2:23" s="22" customFormat="1" ht="47.25" customHeight="1" thickBot="1" x14ac:dyDescent="0.4">
      <c r="B12" s="10" t="s">
        <v>30</v>
      </c>
      <c r="C12" s="11" t="s">
        <v>31</v>
      </c>
      <c r="D12" s="12" t="s">
        <v>32</v>
      </c>
      <c r="E12" s="13" t="s">
        <v>33</v>
      </c>
      <c r="F12" s="10" t="s">
        <v>34</v>
      </c>
      <c r="G12" s="14" t="s">
        <v>35</v>
      </c>
      <c r="H12" s="15">
        <v>44287</v>
      </c>
      <c r="I12" s="16">
        <v>44470</v>
      </c>
      <c r="J12" s="17">
        <v>20000</v>
      </c>
      <c r="K12" s="18">
        <v>0</v>
      </c>
      <c r="L12" s="19">
        <v>25</v>
      </c>
      <c r="M12" s="20">
        <f t="shared" ref="M12:M15" si="0">ROUNDUP(J12*2.87%,2)</f>
        <v>574</v>
      </c>
      <c r="N12" s="20">
        <f t="shared" ref="N12:N15" si="1">+J12*7.1%</f>
        <v>1419.9999999999998</v>
      </c>
      <c r="O12" s="20">
        <f t="shared" ref="O12:O14" si="2">+J12*1.2%</f>
        <v>240</v>
      </c>
      <c r="P12" s="20">
        <f t="shared" ref="P12:P15" si="3">+J12*3.04%</f>
        <v>608</v>
      </c>
      <c r="Q12" s="20">
        <f t="shared" ref="Q12:Q15" si="4">ROUNDUP(J12*7.09%,2)</f>
        <v>1418</v>
      </c>
      <c r="R12" s="20">
        <v>0</v>
      </c>
      <c r="S12" s="20">
        <f t="shared" ref="S12:S15" si="5">+K12+L12+M12+N12+O12+P12+Q12+R12</f>
        <v>4285</v>
      </c>
      <c r="T12" s="20">
        <f t="shared" ref="T12:T14" si="6">ROUNDUP(K12+L12+M12+P12+R12,2)</f>
        <v>1207</v>
      </c>
      <c r="U12" s="20">
        <f t="shared" ref="U12:U14" si="7">+N12+O12+Q12</f>
        <v>3078</v>
      </c>
      <c r="V12" s="21">
        <f t="shared" ref="V12:V15" si="8">+J12-T12</f>
        <v>18793</v>
      </c>
      <c r="W12" s="11">
        <v>112</v>
      </c>
    </row>
    <row r="13" spans="2:23" s="22" customFormat="1" ht="47.25" customHeight="1" thickBot="1" x14ac:dyDescent="0.4">
      <c r="B13" s="10" t="s">
        <v>36</v>
      </c>
      <c r="C13" s="11" t="s">
        <v>37</v>
      </c>
      <c r="D13" s="12" t="s">
        <v>32</v>
      </c>
      <c r="E13" s="13" t="s">
        <v>33</v>
      </c>
      <c r="F13" s="10" t="s">
        <v>34</v>
      </c>
      <c r="G13" s="14" t="s">
        <v>38</v>
      </c>
      <c r="H13" s="15">
        <v>44287</v>
      </c>
      <c r="I13" s="16">
        <v>44470</v>
      </c>
      <c r="J13" s="17">
        <v>45000</v>
      </c>
      <c r="K13" s="18">
        <v>1148.33</v>
      </c>
      <c r="L13" s="19">
        <v>25</v>
      </c>
      <c r="M13" s="20">
        <f t="shared" si="0"/>
        <v>1291.5</v>
      </c>
      <c r="N13" s="20">
        <f t="shared" si="1"/>
        <v>3194.9999999999995</v>
      </c>
      <c r="O13" s="20">
        <f t="shared" si="2"/>
        <v>540</v>
      </c>
      <c r="P13" s="20">
        <f t="shared" si="3"/>
        <v>1368</v>
      </c>
      <c r="Q13" s="20">
        <f t="shared" si="4"/>
        <v>3190.5</v>
      </c>
      <c r="R13" s="20">
        <v>0</v>
      </c>
      <c r="S13" s="20">
        <f t="shared" si="5"/>
        <v>10758.33</v>
      </c>
      <c r="T13" s="20">
        <f t="shared" si="6"/>
        <v>3832.83</v>
      </c>
      <c r="U13" s="20">
        <f t="shared" si="7"/>
        <v>6925.5</v>
      </c>
      <c r="V13" s="21">
        <f t="shared" si="8"/>
        <v>41167.17</v>
      </c>
      <c r="W13" s="11">
        <v>112</v>
      </c>
    </row>
    <row r="14" spans="2:23" s="22" customFormat="1" ht="47.25" customHeight="1" thickBot="1" x14ac:dyDescent="0.4">
      <c r="B14" s="10" t="s">
        <v>39</v>
      </c>
      <c r="C14" s="11" t="s">
        <v>40</v>
      </c>
      <c r="D14" s="12" t="s">
        <v>32</v>
      </c>
      <c r="E14" s="13" t="s">
        <v>33</v>
      </c>
      <c r="F14" s="10" t="s">
        <v>34</v>
      </c>
      <c r="G14" s="14" t="s">
        <v>35</v>
      </c>
      <c r="H14" s="15">
        <v>44287</v>
      </c>
      <c r="I14" s="16">
        <v>44470</v>
      </c>
      <c r="J14" s="17">
        <v>22000</v>
      </c>
      <c r="K14" s="18">
        <v>0</v>
      </c>
      <c r="L14" s="19">
        <v>25</v>
      </c>
      <c r="M14" s="20">
        <f t="shared" si="0"/>
        <v>631.4</v>
      </c>
      <c r="N14" s="20">
        <f t="shared" si="1"/>
        <v>1561.9999999999998</v>
      </c>
      <c r="O14" s="20">
        <f t="shared" si="2"/>
        <v>264</v>
      </c>
      <c r="P14" s="20">
        <f t="shared" si="3"/>
        <v>668.8</v>
      </c>
      <c r="Q14" s="20">
        <f t="shared" si="4"/>
        <v>1559.8</v>
      </c>
      <c r="R14" s="20">
        <v>0</v>
      </c>
      <c r="S14" s="20">
        <f t="shared" si="5"/>
        <v>4711</v>
      </c>
      <c r="T14" s="20">
        <f t="shared" si="6"/>
        <v>1325.2</v>
      </c>
      <c r="U14" s="20">
        <f t="shared" si="7"/>
        <v>3385.7999999999997</v>
      </c>
      <c r="V14" s="21">
        <f t="shared" si="8"/>
        <v>20674.8</v>
      </c>
      <c r="W14" s="11">
        <v>112</v>
      </c>
    </row>
    <row r="15" spans="2:23" s="22" customFormat="1" ht="47.25" customHeight="1" thickBot="1" x14ac:dyDescent="0.4">
      <c r="B15" s="10" t="s">
        <v>41</v>
      </c>
      <c r="C15" s="23" t="s">
        <v>42</v>
      </c>
      <c r="D15" s="24" t="s">
        <v>43</v>
      </c>
      <c r="E15" s="25" t="s">
        <v>44</v>
      </c>
      <c r="F15" s="10" t="s">
        <v>34</v>
      </c>
      <c r="G15" s="26" t="s">
        <v>35</v>
      </c>
      <c r="H15" s="15">
        <v>44321</v>
      </c>
      <c r="I15" s="16">
        <v>44505</v>
      </c>
      <c r="J15" s="27">
        <v>100000</v>
      </c>
      <c r="K15" s="18">
        <v>12105.44</v>
      </c>
      <c r="L15" s="19">
        <v>25</v>
      </c>
      <c r="M15" s="20">
        <f t="shared" si="0"/>
        <v>2870</v>
      </c>
      <c r="N15" s="20">
        <f t="shared" si="1"/>
        <v>7099.9999999999991</v>
      </c>
      <c r="O15" s="20">
        <v>748.8</v>
      </c>
      <c r="P15" s="20">
        <f t="shared" si="3"/>
        <v>3040</v>
      </c>
      <c r="Q15" s="20">
        <f t="shared" si="4"/>
        <v>7090</v>
      </c>
      <c r="R15" s="20">
        <v>0</v>
      </c>
      <c r="S15" s="20">
        <f t="shared" si="5"/>
        <v>32979.24</v>
      </c>
      <c r="T15" s="20">
        <f>ROUNDUP(K15+L15+M15+P15+R15,2)</f>
        <v>18040.439999999999</v>
      </c>
      <c r="U15" s="20">
        <f>+N15+O15+Q15</f>
        <v>14938.8</v>
      </c>
      <c r="V15" s="21">
        <f t="shared" si="8"/>
        <v>81959.56</v>
      </c>
      <c r="W15" s="11">
        <v>112</v>
      </c>
    </row>
    <row r="16" spans="2:23" s="30" customFormat="1" ht="73.5" customHeight="1" thickBot="1" x14ac:dyDescent="0.4">
      <c r="B16" s="49" t="s">
        <v>45</v>
      </c>
      <c r="C16" s="50"/>
      <c r="D16" s="50"/>
      <c r="E16" s="50"/>
      <c r="F16" s="50"/>
      <c r="G16" s="50"/>
      <c r="H16" s="50"/>
      <c r="I16" s="51"/>
      <c r="J16" s="28">
        <f t="shared" ref="J16:Q16" si="9">SUM(J12:J15)</f>
        <v>187000</v>
      </c>
      <c r="K16" s="29">
        <f t="shared" si="9"/>
        <v>13253.77</v>
      </c>
      <c r="L16" s="29">
        <f t="shared" si="9"/>
        <v>100</v>
      </c>
      <c r="M16" s="29">
        <f t="shared" si="9"/>
        <v>5366.9</v>
      </c>
      <c r="N16" s="29">
        <f t="shared" si="9"/>
        <v>13276.999999999998</v>
      </c>
      <c r="O16" s="29">
        <f t="shared" si="9"/>
        <v>1792.8</v>
      </c>
      <c r="P16" s="29">
        <f t="shared" si="9"/>
        <v>5684.8</v>
      </c>
      <c r="Q16" s="29">
        <f t="shared" si="9"/>
        <v>13258.3</v>
      </c>
      <c r="R16" s="29" t="s">
        <v>46</v>
      </c>
      <c r="S16" s="29">
        <f>SUM(S12:S15)</f>
        <v>52733.57</v>
      </c>
      <c r="T16" s="29">
        <f>SUM(T12:T15)</f>
        <v>24405.469999999998</v>
      </c>
      <c r="U16" s="29">
        <f>SUM(U12:U15)</f>
        <v>28328.1</v>
      </c>
      <c r="V16" s="29">
        <f>SUM(V12:V15)</f>
        <v>162594.53</v>
      </c>
      <c r="W16" s="29"/>
    </row>
    <row r="17" spans="2:23" s="36" customFormat="1" ht="27.75" x14ac:dyDescent="0.35">
      <c r="B17" s="31" t="s">
        <v>47</v>
      </c>
      <c r="C17" s="32"/>
      <c r="D17" s="32"/>
      <c r="E17" s="32"/>
      <c r="F17" s="32"/>
      <c r="G17" s="32"/>
      <c r="H17" s="33"/>
      <c r="I17" s="33"/>
      <c r="J17" s="32"/>
      <c r="K17" s="32"/>
      <c r="L17" s="32"/>
      <c r="M17" s="34"/>
      <c r="N17" s="34"/>
      <c r="O17" s="35"/>
      <c r="P17" s="34"/>
      <c r="Q17" s="32"/>
      <c r="R17" s="32"/>
      <c r="S17" s="34"/>
      <c r="T17" s="34"/>
      <c r="U17" s="34"/>
      <c r="V17" s="34"/>
      <c r="W17" s="34"/>
    </row>
    <row r="18" spans="2:23" s="36" customFormat="1" ht="27.75" x14ac:dyDescent="0.35">
      <c r="B18" s="32" t="s">
        <v>48</v>
      </c>
      <c r="C18" s="37"/>
      <c r="D18" s="37"/>
      <c r="E18" s="31"/>
      <c r="F18" s="31"/>
      <c r="G18" s="31"/>
      <c r="H18" s="38"/>
      <c r="I18" s="38"/>
      <c r="J18" s="31"/>
      <c r="K18" s="31"/>
      <c r="L18" s="31"/>
      <c r="M18" s="39"/>
      <c r="N18" s="39"/>
      <c r="O18" s="40"/>
      <c r="P18" s="39"/>
      <c r="Q18" s="31"/>
      <c r="R18" s="31"/>
      <c r="S18" s="39"/>
      <c r="T18" s="39"/>
      <c r="U18" s="39"/>
      <c r="V18" s="39"/>
      <c r="W18" s="39"/>
    </row>
    <row r="19" spans="2:23" s="36" customFormat="1" ht="27" x14ac:dyDescent="0.35">
      <c r="B19" s="31" t="s">
        <v>49</v>
      </c>
      <c r="C19" s="37"/>
      <c r="D19" s="37"/>
      <c r="E19" s="31"/>
      <c r="F19" s="31"/>
      <c r="G19" s="31"/>
      <c r="H19" s="38"/>
      <c r="I19" s="38"/>
      <c r="J19" s="31"/>
      <c r="K19" s="31"/>
      <c r="L19" s="31"/>
      <c r="M19" s="39"/>
      <c r="N19" s="39"/>
      <c r="O19" s="31"/>
      <c r="P19" s="39"/>
      <c r="Q19" s="39"/>
      <c r="R19" s="39"/>
      <c r="S19" s="39"/>
      <c r="T19" s="39"/>
      <c r="U19" s="39"/>
      <c r="V19" s="39"/>
      <c r="W19" s="39"/>
    </row>
    <row r="20" spans="2:23" s="36" customFormat="1" ht="27" x14ac:dyDescent="0.35">
      <c r="B20" s="31" t="s">
        <v>50</v>
      </c>
      <c r="C20" s="37"/>
      <c r="D20" s="37"/>
      <c r="E20" s="31"/>
      <c r="F20" s="31"/>
      <c r="G20" s="31"/>
      <c r="H20" s="38"/>
      <c r="I20" s="38"/>
      <c r="J20" s="31"/>
      <c r="K20" s="31"/>
      <c r="L20" s="31"/>
      <c r="M20" s="39"/>
      <c r="N20" s="39"/>
      <c r="O20" s="31"/>
    </row>
    <row r="21" spans="2:23" s="36" customFormat="1" ht="27" x14ac:dyDescent="0.35">
      <c r="B21" s="31" t="s">
        <v>51</v>
      </c>
      <c r="C21" s="37"/>
      <c r="D21" s="37"/>
      <c r="E21" s="31"/>
      <c r="F21" s="31"/>
      <c r="G21" s="31"/>
      <c r="H21" s="38"/>
      <c r="I21" s="38"/>
      <c r="J21" s="31"/>
      <c r="K21" s="31"/>
      <c r="L21" s="31"/>
      <c r="M21" s="39"/>
      <c r="N21" s="39"/>
      <c r="O21" s="31"/>
    </row>
    <row r="22" spans="2:23" s="36" customFormat="1" ht="27" x14ac:dyDescent="0.35">
      <c r="B22" s="31" t="s">
        <v>52</v>
      </c>
      <c r="C22" s="37"/>
      <c r="D22" s="37"/>
      <c r="E22" s="31"/>
      <c r="F22" s="31"/>
      <c r="G22" s="31"/>
      <c r="H22" s="38"/>
      <c r="I22" s="38"/>
      <c r="J22" s="31"/>
      <c r="K22" s="31"/>
      <c r="L22" s="31"/>
      <c r="M22" s="39"/>
      <c r="N22" s="39"/>
      <c r="O22" s="31"/>
    </row>
    <row r="23" spans="2:23" s="41" customFormat="1" ht="27" x14ac:dyDescent="0.35">
      <c r="B23" s="52" t="s">
        <v>53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2:23" s="36" customFormat="1" ht="27" x14ac:dyDescent="0.3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2:23" s="36" customFormat="1" ht="27" x14ac:dyDescent="0.35">
      <c r="H25" s="42"/>
      <c r="I25" s="42"/>
    </row>
    <row r="26" spans="2:23" s="36" customFormat="1" ht="27" x14ac:dyDescent="0.35">
      <c r="H26" s="42"/>
      <c r="I26" s="42"/>
    </row>
    <row r="27" spans="2:23" s="36" customFormat="1" ht="27" x14ac:dyDescent="0.35">
      <c r="H27" s="42"/>
      <c r="I27" s="42"/>
    </row>
    <row r="28" spans="2:23" s="43" customFormat="1" ht="19.5" customHeight="1" x14ac:dyDescent="0.2">
      <c r="H28" s="1"/>
      <c r="I28" s="1"/>
    </row>
    <row r="29" spans="2:23" s="43" customFormat="1" x14ac:dyDescent="0.2">
      <c r="H29" s="1"/>
      <c r="I29" s="1"/>
    </row>
    <row r="30" spans="2:23" s="43" customFormat="1" x14ac:dyDescent="0.2">
      <c r="H30" s="1"/>
      <c r="I30" s="1"/>
    </row>
    <row r="31" spans="2:23" s="43" customFormat="1" x14ac:dyDescent="0.2">
      <c r="H31" s="1"/>
      <c r="I31" s="1"/>
    </row>
    <row r="32" spans="2:23" s="43" customFormat="1" x14ac:dyDescent="0.2">
      <c r="H32" s="1"/>
      <c r="I32" s="1"/>
    </row>
    <row r="33" spans="8:9" s="43" customFormat="1" x14ac:dyDescent="0.2">
      <c r="H33" s="1"/>
      <c r="I33" s="1"/>
    </row>
    <row r="34" spans="8:9" s="43" customFormat="1" x14ac:dyDescent="0.2">
      <c r="H34" s="1"/>
      <c r="I34" s="1"/>
    </row>
    <row r="35" spans="8:9" s="43" customFormat="1" x14ac:dyDescent="0.2">
      <c r="H35" s="1"/>
      <c r="I35" s="1"/>
    </row>
    <row r="36" spans="8:9" s="43" customFormat="1" x14ac:dyDescent="0.2">
      <c r="H36" s="1"/>
      <c r="I36" s="1"/>
    </row>
    <row r="37" spans="8:9" s="43" customFormat="1" x14ac:dyDescent="0.2">
      <c r="H37" s="1"/>
      <c r="I37" s="1"/>
    </row>
    <row r="38" spans="8:9" s="43" customFormat="1" x14ac:dyDescent="0.2">
      <c r="H38" s="1"/>
      <c r="I38" s="1"/>
    </row>
    <row r="39" spans="8:9" s="43" customFormat="1" x14ac:dyDescent="0.2">
      <c r="H39" s="1"/>
      <c r="I39" s="1"/>
    </row>
    <row r="40" spans="8:9" s="43" customFormat="1" x14ac:dyDescent="0.2">
      <c r="H40" s="1"/>
      <c r="I40" s="1"/>
    </row>
    <row r="41" spans="8:9" s="43" customFormat="1" x14ac:dyDescent="0.2">
      <c r="H41" s="1"/>
      <c r="I41" s="1"/>
    </row>
    <row r="42" spans="8:9" s="43" customFormat="1" x14ac:dyDescent="0.2">
      <c r="H42" s="1"/>
      <c r="I42" s="1"/>
    </row>
  </sheetData>
  <mergeCells count="25">
    <mergeCell ref="J3:P3"/>
    <mergeCell ref="J4:P4"/>
    <mergeCell ref="J5:P5"/>
    <mergeCell ref="B6:W6"/>
    <mergeCell ref="B7:W7"/>
    <mergeCell ref="V9:V11"/>
    <mergeCell ref="W9:W11"/>
    <mergeCell ref="M10:N10"/>
    <mergeCell ref="O10:O11"/>
    <mergeCell ref="P10:Q10"/>
    <mergeCell ref="R10:R11"/>
    <mergeCell ref="S10:S11"/>
    <mergeCell ref="T10:T11"/>
    <mergeCell ref="U10:U11"/>
    <mergeCell ref="B16:I16"/>
    <mergeCell ref="B23:O23"/>
    <mergeCell ref="B24:O24"/>
    <mergeCell ref="L9:L11"/>
    <mergeCell ref="M9:S9"/>
    <mergeCell ref="T9:U9"/>
    <mergeCell ref="B9:B11"/>
    <mergeCell ref="C9:C11"/>
    <mergeCell ref="H9:I10"/>
    <mergeCell ref="J9:J11"/>
    <mergeCell ref="K9:K11"/>
  </mergeCells>
  <pageMargins left="0.19685039370078741" right="0.19685039370078741" top="0.19685039370078741" bottom="0.6692913385826772" header="0.19685039370078741" footer="0.31496062992125984"/>
  <pageSetup paperSize="5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2021-10-27T14:17:23Z</dcterms:created>
  <dcterms:modified xsi:type="dcterms:W3CDTF">2021-10-27T17:37:35Z</dcterms:modified>
</cp:coreProperties>
</file>